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75" windowWidth="14940" windowHeight="7860"/>
  </bookViews>
  <sheets>
    <sheet name="法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T6" i="5"/>
  <c r="S6" i="5"/>
  <c r="R6" i="5"/>
  <c r="AQ8" i="4" s="1"/>
  <c r="Q6" i="5"/>
  <c r="P6" i="5"/>
  <c r="O6" i="5"/>
  <c r="N6" i="5"/>
  <c r="M6" i="5"/>
  <c r="L6" i="5"/>
  <c r="K6" i="5"/>
  <c r="J6" i="5"/>
  <c r="J8" i="4" s="1"/>
  <c r="I6" i="5"/>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Q10" i="4"/>
  <c r="AI10" i="4"/>
  <c r="Z10" i="4"/>
  <c r="R10" i="4"/>
  <c r="J10" i="4"/>
  <c r="B10" i="4"/>
  <c r="AY8" i="4"/>
  <c r="AI8" i="4"/>
  <c r="Z8" i="4"/>
  <c r="R8" i="4"/>
  <c r="B8" i="4"/>
  <c r="B6"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<sst xmlns="http://schemas.openxmlformats.org/spreadsheetml/2006/main" count="217" uniqueCount="107">
  <si>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</si>
  <si>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</si>
  <si>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</si>
  <si>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</si>
  <si>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</si>
  <si>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</si>
  <si>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</si>
  <si>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</si>
  <si>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</si>
  <si>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</si>
  <si>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</si>
  <si>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</si>
  <si>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</si>
  <si>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</si>
  <si>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</si>
  <si>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</si>
  <si>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</si>
  <si>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</si>
  <si>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</si>
  <si>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</si>
  <si>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</si>
  <si>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</si>
  <si>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</si>
  <si>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</si>
  <si>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</si>
  <si>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</si>
  <si>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</si>
  <si>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</si>
  <si>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</si>
  <si>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</si>
  <si>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</si>
  <si>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</si>
  <si>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</si>
  <si>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</si>
  <si>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</si>
  <si>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</si>
  <si>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</si>
  <si>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</si>
  <si>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</si>
  <si>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</si>
  <si>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</si>
  <si>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</si>
  <si>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</si>
  <si>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</si>
  <si>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</si>
  <si>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</si>
  <si>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</si>
  <si>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</si>
  <si>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</si>
  <si>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</si>
  <si>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</si>
  <si>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</si>
  <si>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</si>
  <si>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</si>
  <si>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</si>
  <si>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</si>
  <si>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</si>
  <si>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</si>
  <si>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</si>
  <si>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</si>
  <si>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</si>
  <si>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</si>
  <si>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</si>
  <si>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</si>
  <si>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</si>
  <si>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</si>
  <si>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</si>
  <si>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</si>
  <si>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</si>
  <si>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</si>
  <si>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</si>
  <si>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</si>
  <si>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</si>
  <si>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</si>
  <si>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</si>
  <si>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</si>
  <si>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</si>
  <si>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</si>
  <si>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</si>
  <si>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</si>
  <si>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</si>
  <si>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</si>
  <si>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</si>
  <si>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</si>
  <si>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</si>
  <si>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</si>
  <si>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</si>
  <si>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</si>
  <si>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</si>
  <si>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</si>
  <si>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</si>
  <si>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</si>
  <si>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</si>
  <si>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湯沢市</t>
  </si>
  <si>
    <t>法適用</t>
  </si>
  <si>
    <t>水道事業</t>
  </si>
  <si>
    <t>末端給水事業</t>
  </si>
  <si>
    <t>A5</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</si>
  <si>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</si>
  <si>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</si>
  <si>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</si>
  <si>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</si>
  <si>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</si>
  <si>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</si>
  <si>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漏水や震災に脆弱な石綿セメント管も長期的な布設替工事により全廃となったが、代わって主力配水管種として採用したビニル管（ゴム輪形）も当初布設から38年も経過しているうえ、強度的に劣るため東日本大震災後、漏水が頻繁に発生している。このことから、12年前から耐震性に優れている管種に変更しているが、布設から27年間経過しているビニル管の布設率は高く、全体の４割を占める状況にある。
①の有形固定資産減価償却率については、平成26年度に会計基準の見直しによる「みなし償却」が廃止されたことに伴い数値が大きく伸びたものであり、保有資産全体は法定耐用年数の1/3に達している状況にある。
②の管路経年化率については、法定耐用年数を経過した管路が増加傾向にある。水需要が減少するなかで、老朽施設の更新需要増加に適切に対応することが課題となっている。
③の管路更新率については、道路工事や下水道工事などの関連工事と併せ老朽管の更新を行うことが多く、年度により数値にばらつきがみられる状況にある。</t>
    <phoneticPr fontId="4"/>
  </si>
  <si>
    <t>現在、市町村合併後の水道料金の統一を図るため、平成30年度まで段階的に料金改定を行っているが、給水人口の減少、企業の撤退及び節水器具の普及により有収水量の増加が望めない状況を踏まえ、平成30年度以降速やかに料金改定を再考すべきものと認識しており、適切な時期に必要な投資を行うことができるよう経営改善に努める。</t>
    <phoneticPr fontId="4"/>
  </si>
  <si>
    <t>①経常収支比率については、平成23年度に資産減耗費や料金システムの改修に係る経費が一時的に増嵩したこと、未普及地域解消事業の供用開始により減価償却費の費用発生が始まったことにより、100％未満（赤字）となったたものの料金改定や高利率の企業債の繰り上げ償還を行った影響による支払利息が減じていることから平成24年度より100％を超え黒字に転じている。
②累積欠損金は発生していない。
③流動比率については、平成26年度からの会計基準の見直しにより借入資本金が負債へ移行したことにより数値が悪化している。
④企業債残高対給水収益比率については、平均値の２倍の値で推移している。平成18年度から平成26年度まで給水区域内の未普及地域解消事業を行うなど市町村合併後に行った投資規模が大きかったことに起因しているが、元金償還が進み今後数年は大きな投資を行う予定は無いことから、数値は小さくなるものと考えられる。
⑤平成23年度から平成30年度まで段階的に料金値上げを行っており、数値はわずかながら改善しつつある。
⑥平成23年度より未普及地域解消事業の供用開始により、経常費用に占める減価償却費の割合が大きくなり、また、給水人口の減少や節水器具の普及により有収水量が伸びない現状により数値が悪化している。
⑦施設利用率については、平成26年度より配水能力の数値を修正したことにより、従前の数値より悪化した状況にある。
⑧有収率については、漏水調査業務委託による要修繕箇所の報告を受けた後、修繕業務を行い改善を図っており、平成27年度においては平均値を僅かながら上回る結果となった。</t>
    <rPh sb="655" eb="657">
      <t>ヘイセイ</t>
    </rPh>
    <rPh sb="659" eb="661">
      <t>ネンド</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</si>
</sst>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13" fillId="0" borderId="9"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10" xfId="0" applyFont="1" applyBorder="1" applyAlignment="1" applyProtection="1">
      <alignment horizontal="left" vertical="top" wrapText="1"/>
      <protection locked="0"/>
    </xf>
    <xf numFmtId="0" fontId="13" fillId="0" borderId="11"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データ!$EC$6:$EG$6</c:f>
              <c:numCache>
                <c:formatCode>#,##0.00;"△"#,##0.00;"-"</c:formatCode>
                <c:ptCount val="5"/>
                <c:pt idx="0">
                  <c:v>0.55000000000000004</c:v>
                </c:pt>
                <c:pt idx="1">
                  <c:v>1.0900000000000001</c:v>
                </c:pt>
                <c:pt idx="2">
                  <c:v>1.27</c:v>
                </c:pt>
                <c:pt idx="3">
                  <c:v>0.94</c:v>
                </c:pt>
                <c:pt idx="4">
                  <c:v>0.61</c:v>
                </c:pt>
              </c:numCache>
            </c:numRef>
          </c:val>
        </c:ser>
        <c:dLbls>
          <c:showLegendKey val="0"/>
          <c:showVal val="0"/>
          <c:showCatName val="0"/>
          <c:showSerName val="0"/>
          <c:showPercent val="0"/>
          <c:showBubbleSize val="0"/>
        </c:dLbls>
        <c:gapWidth val="150"/>
        <c:axId val="68921984"/>
        <c:axId val="68921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0.7</c:v>
                </c:pt>
                <c:pt idx="1">
                  <c:v>0.81</c:v>
                </c:pt>
                <c:pt idx="2">
                  <c:v>0.59</c:v>
                </c:pt>
                <c:pt idx="3">
                  <c:v>0.6</c:v>
                </c:pt>
                <c:pt idx="4">
                  <c:v>0.56000000000000005</c:v>
                </c:pt>
              </c:numCache>
            </c:numRef>
          </c:val>
          <c:smooth val="0"/>
        </c:ser>
        <c:dLbls>
          <c:showLegendKey val="0"/>
          <c:showVal val="0"/>
          <c:showCatName val="0"/>
          <c:showSerName val="0"/>
          <c:showPercent val="0"/>
          <c:showBubbleSize val="0"/>
        </c:dLbls>
        <c:marker val="1"/>
        <c:smooth val="0"/>
        <c:axId val="68921984"/>
        <c:axId val="68921216"/>
      </c:lineChart>
      <c:dateAx>
        <c:axId val="68921984"/>
        <c:scaling>
          <c:orientation val="minMax"/>
        </c:scaling>
        <c:delete val="1"/>
        <c:axPos val="b"/>
        <c:numFmt formatCode="ge" sourceLinked="1"/>
        <c:majorTickMark val="none"/>
        <c:minorTickMark val="none"/>
        <c:tickLblPos val="none"/>
        <c:crossAx val="68921216"/>
        <c:crosses val="autoZero"/>
        <c:auto val="1"/>
        <c:lblOffset val="100"/>
        <c:baseTimeUnit val="years"/>
      </c:dateAx>
      <c:valAx>
        <c:axId val="68921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8921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データ!$CK$6:$CO$6</c:f>
              <c:numCache>
                <c:formatCode>#,##0.00;"△"#,##0.00;"-"</c:formatCode>
                <c:ptCount val="5"/>
                <c:pt idx="0">
                  <c:v>70.41</c:v>
                </c:pt>
                <c:pt idx="1">
                  <c:v>73.06</c:v>
                </c:pt>
                <c:pt idx="2">
                  <c:v>68.98</c:v>
                </c:pt>
                <c:pt idx="3">
                  <c:v>50.61</c:v>
                </c:pt>
                <c:pt idx="4">
                  <c:v>46.32</c:v>
                </c:pt>
              </c:numCache>
            </c:numRef>
          </c:val>
        </c:ser>
        <c:dLbls>
          <c:showLegendKey val="0"/>
          <c:showVal val="0"/>
          <c:showCatName val="0"/>
          <c:showSerName val="0"/>
          <c:showPercent val="0"/>
          <c:showBubbleSize val="0"/>
        </c:dLbls>
        <c:gapWidth val="150"/>
        <c:axId val="46762240"/>
        <c:axId val="46768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58.76</c:v>
                </c:pt>
                <c:pt idx="1">
                  <c:v>59.09</c:v>
                </c:pt>
                <c:pt idx="2">
                  <c:v>59.23</c:v>
                </c:pt>
                <c:pt idx="3">
                  <c:v>58.58</c:v>
                </c:pt>
                <c:pt idx="4">
                  <c:v>58.53</c:v>
                </c:pt>
              </c:numCache>
            </c:numRef>
          </c:val>
          <c:smooth val="0"/>
        </c:ser>
        <c:dLbls>
          <c:showLegendKey val="0"/>
          <c:showVal val="0"/>
          <c:showCatName val="0"/>
          <c:showSerName val="0"/>
          <c:showPercent val="0"/>
          <c:showBubbleSize val="0"/>
        </c:dLbls>
        <c:marker val="1"/>
        <c:smooth val="0"/>
        <c:axId val="46762240"/>
        <c:axId val="46768512"/>
      </c:lineChart>
      <c:dateAx>
        <c:axId val="46762240"/>
        <c:scaling>
          <c:orientation val="minMax"/>
        </c:scaling>
        <c:delete val="1"/>
        <c:axPos val="b"/>
        <c:numFmt formatCode="ge" sourceLinked="1"/>
        <c:majorTickMark val="none"/>
        <c:minorTickMark val="none"/>
        <c:tickLblPos val="none"/>
        <c:crossAx val="46768512"/>
        <c:crosses val="autoZero"/>
        <c:auto val="1"/>
        <c:lblOffset val="100"/>
        <c:baseTimeUnit val="years"/>
      </c:dateAx>
      <c:valAx>
        <c:axId val="46768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762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データ!$CV$6:$CZ$6</c:f>
              <c:numCache>
                <c:formatCode>#,##0.00;"△"#,##0.00;"-"</c:formatCode>
                <c:ptCount val="5"/>
                <c:pt idx="0">
                  <c:v>77.89</c:v>
                </c:pt>
                <c:pt idx="1">
                  <c:v>75.150000000000006</c:v>
                </c:pt>
                <c:pt idx="2">
                  <c:v>77.02</c:v>
                </c:pt>
                <c:pt idx="3">
                  <c:v>81.33</c:v>
                </c:pt>
                <c:pt idx="4">
                  <c:v>85.31</c:v>
                </c:pt>
              </c:numCache>
            </c:numRef>
          </c:val>
        </c:ser>
        <c:dLbls>
          <c:showLegendKey val="0"/>
          <c:showVal val="0"/>
          <c:showCatName val="0"/>
          <c:showSerName val="0"/>
          <c:showPercent val="0"/>
          <c:showBubbleSize val="0"/>
        </c:dLbls>
        <c:gapWidth val="150"/>
        <c:axId val="46864256"/>
        <c:axId val="46874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84.87</c:v>
                </c:pt>
                <c:pt idx="1">
                  <c:v>85.4</c:v>
                </c:pt>
                <c:pt idx="2">
                  <c:v>85.53</c:v>
                </c:pt>
                <c:pt idx="3">
                  <c:v>85.23</c:v>
                </c:pt>
                <c:pt idx="4">
                  <c:v>85.26</c:v>
                </c:pt>
              </c:numCache>
            </c:numRef>
          </c:val>
          <c:smooth val="0"/>
        </c:ser>
        <c:dLbls>
          <c:showLegendKey val="0"/>
          <c:showVal val="0"/>
          <c:showCatName val="0"/>
          <c:showSerName val="0"/>
          <c:showPercent val="0"/>
          <c:showBubbleSize val="0"/>
        </c:dLbls>
        <c:marker val="1"/>
        <c:smooth val="0"/>
        <c:axId val="46864256"/>
        <c:axId val="46874624"/>
      </c:lineChart>
      <c:dateAx>
        <c:axId val="46864256"/>
        <c:scaling>
          <c:orientation val="minMax"/>
        </c:scaling>
        <c:delete val="1"/>
        <c:axPos val="b"/>
        <c:numFmt formatCode="ge" sourceLinked="1"/>
        <c:majorTickMark val="none"/>
        <c:minorTickMark val="none"/>
        <c:tickLblPos val="none"/>
        <c:crossAx val="46874624"/>
        <c:crosses val="autoZero"/>
        <c:auto val="1"/>
        <c:lblOffset val="100"/>
        <c:baseTimeUnit val="years"/>
      </c:dateAx>
      <c:valAx>
        <c:axId val="46874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864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データ!$W$6:$AA$6</c:f>
              <c:numCache>
                <c:formatCode>#,##0.00;"△"#,##0.00;"-"</c:formatCode>
                <c:ptCount val="5"/>
                <c:pt idx="0">
                  <c:v>98.36</c:v>
                </c:pt>
                <c:pt idx="1">
                  <c:v>101.34</c:v>
                </c:pt>
                <c:pt idx="2">
                  <c:v>102.28</c:v>
                </c:pt>
                <c:pt idx="3">
                  <c:v>102.49</c:v>
                </c:pt>
                <c:pt idx="4">
                  <c:v>107.28</c:v>
                </c:pt>
              </c:numCache>
            </c:numRef>
          </c:val>
        </c:ser>
        <c:dLbls>
          <c:showLegendKey val="0"/>
          <c:showVal val="0"/>
          <c:showCatName val="0"/>
          <c:showSerName val="0"/>
          <c:showPercent val="0"/>
          <c:showBubbleSize val="0"/>
        </c:dLbls>
        <c:gapWidth val="150"/>
        <c:axId val="46421504"/>
        <c:axId val="46423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105.61</c:v>
                </c:pt>
                <c:pt idx="1">
                  <c:v>106.41</c:v>
                </c:pt>
                <c:pt idx="2">
                  <c:v>106.89</c:v>
                </c:pt>
                <c:pt idx="3">
                  <c:v>109.04</c:v>
                </c:pt>
                <c:pt idx="4">
                  <c:v>109.64</c:v>
                </c:pt>
              </c:numCache>
            </c:numRef>
          </c:val>
          <c:smooth val="0"/>
        </c:ser>
        <c:dLbls>
          <c:showLegendKey val="0"/>
          <c:showVal val="0"/>
          <c:showCatName val="0"/>
          <c:showSerName val="0"/>
          <c:showPercent val="0"/>
          <c:showBubbleSize val="0"/>
        </c:dLbls>
        <c:marker val="1"/>
        <c:smooth val="0"/>
        <c:axId val="46421504"/>
        <c:axId val="46423424"/>
      </c:lineChart>
      <c:dateAx>
        <c:axId val="46421504"/>
        <c:scaling>
          <c:orientation val="minMax"/>
        </c:scaling>
        <c:delete val="1"/>
        <c:axPos val="b"/>
        <c:numFmt formatCode="ge" sourceLinked="1"/>
        <c:majorTickMark val="none"/>
        <c:minorTickMark val="none"/>
        <c:tickLblPos val="none"/>
        <c:crossAx val="46423424"/>
        <c:crosses val="autoZero"/>
        <c:auto val="1"/>
        <c:lblOffset val="100"/>
        <c:baseTimeUnit val="years"/>
      </c:dateAx>
      <c:valAx>
        <c:axId val="46423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46421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データ!$DG$6:$DK$6</c:f>
              <c:numCache>
                <c:formatCode>#,##0.00;"△"#,##0.00;"-"</c:formatCode>
                <c:ptCount val="5"/>
                <c:pt idx="0">
                  <c:v>29.25</c:v>
                </c:pt>
                <c:pt idx="1">
                  <c:v>30.95</c:v>
                </c:pt>
                <c:pt idx="2">
                  <c:v>32.22</c:v>
                </c:pt>
                <c:pt idx="3">
                  <c:v>36.71</c:v>
                </c:pt>
                <c:pt idx="4">
                  <c:v>38.700000000000003</c:v>
                </c:pt>
              </c:numCache>
            </c:numRef>
          </c:val>
        </c:ser>
        <c:dLbls>
          <c:showLegendKey val="0"/>
          <c:showVal val="0"/>
          <c:showCatName val="0"/>
          <c:showSerName val="0"/>
          <c:showPercent val="0"/>
          <c:showBubbleSize val="0"/>
        </c:dLbls>
        <c:gapWidth val="150"/>
        <c:axId val="46445696"/>
        <c:axId val="46447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35.53</c:v>
                </c:pt>
                <c:pt idx="1">
                  <c:v>36.36</c:v>
                </c:pt>
                <c:pt idx="2">
                  <c:v>37.340000000000003</c:v>
                </c:pt>
                <c:pt idx="3">
                  <c:v>44.31</c:v>
                </c:pt>
                <c:pt idx="4">
                  <c:v>45.75</c:v>
                </c:pt>
              </c:numCache>
            </c:numRef>
          </c:val>
          <c:smooth val="0"/>
        </c:ser>
        <c:dLbls>
          <c:showLegendKey val="0"/>
          <c:showVal val="0"/>
          <c:showCatName val="0"/>
          <c:showSerName val="0"/>
          <c:showPercent val="0"/>
          <c:showBubbleSize val="0"/>
        </c:dLbls>
        <c:marker val="1"/>
        <c:smooth val="0"/>
        <c:axId val="46445696"/>
        <c:axId val="46447616"/>
      </c:lineChart>
      <c:dateAx>
        <c:axId val="46445696"/>
        <c:scaling>
          <c:orientation val="minMax"/>
        </c:scaling>
        <c:delete val="1"/>
        <c:axPos val="b"/>
        <c:numFmt formatCode="ge" sourceLinked="1"/>
        <c:majorTickMark val="none"/>
        <c:minorTickMark val="none"/>
        <c:tickLblPos val="none"/>
        <c:crossAx val="46447616"/>
        <c:crosses val="autoZero"/>
        <c:auto val="1"/>
        <c:lblOffset val="100"/>
        <c:baseTimeUnit val="years"/>
      </c:dateAx>
      <c:valAx>
        <c:axId val="46447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445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データ!$DR$6:$DV$6</c:f>
              <c:numCache>
                <c:formatCode>#,##0.00;"△"#,##0.00</c:formatCode>
                <c:ptCount val="5"/>
                <c:pt idx="0">
                  <c:v>2.73</c:v>
                </c:pt>
                <c:pt idx="1">
                  <c:v>2.93</c:v>
                </c:pt>
                <c:pt idx="2">
                  <c:v>3.01</c:v>
                </c:pt>
                <c:pt idx="3">
                  <c:v>2.75</c:v>
                </c:pt>
                <c:pt idx="4" formatCode="#,##0.00;&quot;△&quot;#,##0.00;&quot;-&quot;">
                  <c:v>5.0199999999999996</c:v>
                </c:pt>
              </c:numCache>
            </c:numRef>
          </c:val>
        </c:ser>
        <c:dLbls>
          <c:showLegendKey val="0"/>
          <c:showVal val="0"/>
          <c:showCatName val="0"/>
          <c:showSerName val="0"/>
          <c:showPercent val="0"/>
          <c:showBubbleSize val="0"/>
        </c:dLbls>
        <c:gapWidth val="150"/>
        <c:axId val="46467328"/>
        <c:axId val="46498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6.47</c:v>
                </c:pt>
                <c:pt idx="1">
                  <c:v>7.8</c:v>
                </c:pt>
                <c:pt idx="2">
                  <c:v>8.39</c:v>
                </c:pt>
                <c:pt idx="3">
                  <c:v>10.09</c:v>
                </c:pt>
                <c:pt idx="4">
                  <c:v>10.54</c:v>
                </c:pt>
              </c:numCache>
            </c:numRef>
          </c:val>
          <c:smooth val="0"/>
        </c:ser>
        <c:dLbls>
          <c:showLegendKey val="0"/>
          <c:showVal val="0"/>
          <c:showCatName val="0"/>
          <c:showSerName val="0"/>
          <c:showPercent val="0"/>
          <c:showBubbleSize val="0"/>
        </c:dLbls>
        <c:marker val="1"/>
        <c:smooth val="0"/>
        <c:axId val="46467328"/>
        <c:axId val="46498176"/>
      </c:lineChart>
      <c:dateAx>
        <c:axId val="46467328"/>
        <c:scaling>
          <c:orientation val="minMax"/>
        </c:scaling>
        <c:delete val="1"/>
        <c:axPos val="b"/>
        <c:numFmt formatCode="ge" sourceLinked="1"/>
        <c:majorTickMark val="none"/>
        <c:minorTickMark val="none"/>
        <c:tickLblPos val="none"/>
        <c:crossAx val="46498176"/>
        <c:crosses val="autoZero"/>
        <c:auto val="1"/>
        <c:lblOffset val="100"/>
        <c:baseTimeUnit val="years"/>
      </c:dateAx>
      <c:valAx>
        <c:axId val="46498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467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データ!$AH$6:$AL$6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46514944"/>
        <c:axId val="46516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6.79</c:v>
                </c:pt>
                <c:pt idx="1">
                  <c:v>6.33</c:v>
                </c:pt>
                <c:pt idx="2">
                  <c:v>7.76</c:v>
                </c:pt>
                <c:pt idx="3">
                  <c:v>3.77</c:v>
                </c:pt>
                <c:pt idx="4">
                  <c:v>3.62</c:v>
                </c:pt>
              </c:numCache>
            </c:numRef>
          </c:val>
          <c:smooth val="0"/>
        </c:ser>
        <c:dLbls>
          <c:showLegendKey val="0"/>
          <c:showVal val="0"/>
          <c:showCatName val="0"/>
          <c:showSerName val="0"/>
          <c:showPercent val="0"/>
          <c:showBubbleSize val="0"/>
        </c:dLbls>
        <c:marker val="1"/>
        <c:smooth val="0"/>
        <c:axId val="46514944"/>
        <c:axId val="46516864"/>
      </c:lineChart>
      <c:dateAx>
        <c:axId val="46514944"/>
        <c:scaling>
          <c:orientation val="minMax"/>
        </c:scaling>
        <c:delete val="1"/>
        <c:axPos val="b"/>
        <c:numFmt formatCode="ge" sourceLinked="1"/>
        <c:majorTickMark val="none"/>
        <c:minorTickMark val="none"/>
        <c:tickLblPos val="none"/>
        <c:crossAx val="46516864"/>
        <c:crosses val="autoZero"/>
        <c:auto val="1"/>
        <c:lblOffset val="100"/>
        <c:baseTimeUnit val="years"/>
      </c:dateAx>
      <c:valAx>
        <c:axId val="4651686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46514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データ!$AS$6:$AW$6</c:f>
              <c:numCache>
                <c:formatCode>#,##0.00;"△"#,##0.00;"-"</c:formatCode>
                <c:ptCount val="5"/>
                <c:pt idx="0">
                  <c:v>1783.58</c:v>
                </c:pt>
                <c:pt idx="1">
                  <c:v>1636.07</c:v>
                </c:pt>
                <c:pt idx="2">
                  <c:v>1655.98</c:v>
                </c:pt>
                <c:pt idx="3">
                  <c:v>205.19</c:v>
                </c:pt>
                <c:pt idx="4">
                  <c:v>206.31</c:v>
                </c:pt>
              </c:numCache>
            </c:numRef>
          </c:val>
        </c:ser>
        <c:dLbls>
          <c:showLegendKey val="0"/>
          <c:showVal val="0"/>
          <c:showCatName val="0"/>
          <c:showSerName val="0"/>
          <c:showPercent val="0"/>
          <c:showBubbleSize val="0"/>
        </c:dLbls>
        <c:gapWidth val="150"/>
        <c:axId val="46629248"/>
        <c:axId val="46631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832.37</c:v>
                </c:pt>
                <c:pt idx="1">
                  <c:v>852.01</c:v>
                </c:pt>
                <c:pt idx="2">
                  <c:v>909.68</c:v>
                </c:pt>
                <c:pt idx="3">
                  <c:v>382.09</c:v>
                </c:pt>
                <c:pt idx="4">
                  <c:v>371.31</c:v>
                </c:pt>
              </c:numCache>
            </c:numRef>
          </c:val>
          <c:smooth val="0"/>
        </c:ser>
        <c:dLbls>
          <c:showLegendKey val="0"/>
          <c:showVal val="0"/>
          <c:showCatName val="0"/>
          <c:showSerName val="0"/>
          <c:showPercent val="0"/>
          <c:showBubbleSize val="0"/>
        </c:dLbls>
        <c:marker val="1"/>
        <c:smooth val="0"/>
        <c:axId val="46629248"/>
        <c:axId val="46631168"/>
      </c:lineChart>
      <c:dateAx>
        <c:axId val="46629248"/>
        <c:scaling>
          <c:orientation val="minMax"/>
        </c:scaling>
        <c:delete val="1"/>
        <c:axPos val="b"/>
        <c:numFmt formatCode="ge" sourceLinked="1"/>
        <c:majorTickMark val="none"/>
        <c:minorTickMark val="none"/>
        <c:tickLblPos val="none"/>
        <c:crossAx val="46631168"/>
        <c:crosses val="autoZero"/>
        <c:auto val="1"/>
        <c:lblOffset val="100"/>
        <c:baseTimeUnit val="years"/>
      </c:dateAx>
      <c:valAx>
        <c:axId val="4663116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46629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データ!$BD$6:$BH$6</c:f>
              <c:numCache>
                <c:formatCode>#,##0.00;"△"#,##0.00;"-"</c:formatCode>
                <c:ptCount val="5"/>
                <c:pt idx="0">
                  <c:v>838.69</c:v>
                </c:pt>
                <c:pt idx="1">
                  <c:v>784.2</c:v>
                </c:pt>
                <c:pt idx="2">
                  <c:v>749.45</c:v>
                </c:pt>
                <c:pt idx="3">
                  <c:v>698.24</c:v>
                </c:pt>
                <c:pt idx="4">
                  <c:v>668.09</c:v>
                </c:pt>
              </c:numCache>
            </c:numRef>
          </c:val>
        </c:ser>
        <c:dLbls>
          <c:showLegendKey val="0"/>
          <c:showVal val="0"/>
          <c:showCatName val="0"/>
          <c:showSerName val="0"/>
          <c:showPercent val="0"/>
          <c:showBubbleSize val="0"/>
        </c:dLbls>
        <c:gapWidth val="150"/>
        <c:axId val="46661632"/>
        <c:axId val="46663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403.15</c:v>
                </c:pt>
                <c:pt idx="1">
                  <c:v>391.4</c:v>
                </c:pt>
                <c:pt idx="2">
                  <c:v>382.65</c:v>
                </c:pt>
                <c:pt idx="3">
                  <c:v>385.06</c:v>
                </c:pt>
                <c:pt idx="4">
                  <c:v>373.09</c:v>
                </c:pt>
              </c:numCache>
            </c:numRef>
          </c:val>
          <c:smooth val="0"/>
        </c:ser>
        <c:dLbls>
          <c:showLegendKey val="0"/>
          <c:showVal val="0"/>
          <c:showCatName val="0"/>
          <c:showSerName val="0"/>
          <c:showPercent val="0"/>
          <c:showBubbleSize val="0"/>
        </c:dLbls>
        <c:marker val="1"/>
        <c:smooth val="0"/>
        <c:axId val="46661632"/>
        <c:axId val="46663552"/>
      </c:lineChart>
      <c:dateAx>
        <c:axId val="46661632"/>
        <c:scaling>
          <c:orientation val="minMax"/>
        </c:scaling>
        <c:delete val="1"/>
        <c:axPos val="b"/>
        <c:numFmt formatCode="ge" sourceLinked="1"/>
        <c:majorTickMark val="none"/>
        <c:minorTickMark val="none"/>
        <c:tickLblPos val="none"/>
        <c:crossAx val="46663552"/>
        <c:crosses val="autoZero"/>
        <c:auto val="1"/>
        <c:lblOffset val="100"/>
        <c:baseTimeUnit val="years"/>
      </c:dateAx>
      <c:valAx>
        <c:axId val="466635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46661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データ!$BO$6:$BS$6</c:f>
              <c:numCache>
                <c:formatCode>#,##0.00;"△"#,##0.00;"-"</c:formatCode>
                <c:ptCount val="5"/>
                <c:pt idx="0">
                  <c:v>85.19</c:v>
                </c:pt>
                <c:pt idx="1">
                  <c:v>88.07</c:v>
                </c:pt>
                <c:pt idx="2">
                  <c:v>88.85</c:v>
                </c:pt>
                <c:pt idx="3">
                  <c:v>90.77</c:v>
                </c:pt>
                <c:pt idx="4">
                  <c:v>95.43</c:v>
                </c:pt>
              </c:numCache>
            </c:numRef>
          </c:val>
        </c:ser>
        <c:dLbls>
          <c:showLegendKey val="0"/>
          <c:showVal val="0"/>
          <c:showCatName val="0"/>
          <c:showSerName val="0"/>
          <c:showPercent val="0"/>
          <c:showBubbleSize val="0"/>
        </c:dLbls>
        <c:gapWidth val="150"/>
        <c:axId val="46681472"/>
        <c:axId val="46704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94.86</c:v>
                </c:pt>
                <c:pt idx="1">
                  <c:v>95.91</c:v>
                </c:pt>
                <c:pt idx="2">
                  <c:v>96.1</c:v>
                </c:pt>
                <c:pt idx="3">
                  <c:v>99.07</c:v>
                </c:pt>
                <c:pt idx="4">
                  <c:v>99.99</c:v>
                </c:pt>
              </c:numCache>
            </c:numRef>
          </c:val>
          <c:smooth val="0"/>
        </c:ser>
        <c:dLbls>
          <c:showLegendKey val="0"/>
          <c:showVal val="0"/>
          <c:showCatName val="0"/>
          <c:showSerName val="0"/>
          <c:showPercent val="0"/>
          <c:showBubbleSize val="0"/>
        </c:dLbls>
        <c:marker val="1"/>
        <c:smooth val="0"/>
        <c:axId val="46681472"/>
        <c:axId val="46704128"/>
      </c:lineChart>
      <c:dateAx>
        <c:axId val="46681472"/>
        <c:scaling>
          <c:orientation val="minMax"/>
        </c:scaling>
        <c:delete val="1"/>
        <c:axPos val="b"/>
        <c:numFmt formatCode="ge" sourceLinked="1"/>
        <c:majorTickMark val="none"/>
        <c:minorTickMark val="none"/>
        <c:tickLblPos val="none"/>
        <c:crossAx val="46704128"/>
        <c:crosses val="autoZero"/>
        <c:auto val="1"/>
        <c:lblOffset val="100"/>
        <c:baseTimeUnit val="years"/>
      </c:dateAx>
      <c:valAx>
        <c:axId val="46704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681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データ!$BZ$6:$CD$6</c:f>
              <c:numCache>
                <c:formatCode>#,##0.00;"△"#,##0.00;"-"</c:formatCode>
                <c:ptCount val="5"/>
                <c:pt idx="0">
                  <c:v>213.89</c:v>
                </c:pt>
                <c:pt idx="1">
                  <c:v>212.95</c:v>
                </c:pt>
                <c:pt idx="2">
                  <c:v>218.48</c:v>
                </c:pt>
                <c:pt idx="3">
                  <c:v>219.72</c:v>
                </c:pt>
                <c:pt idx="4">
                  <c:v>215.35</c:v>
                </c:pt>
              </c:numCache>
            </c:numRef>
          </c:val>
        </c:ser>
        <c:dLbls>
          <c:showLegendKey val="0"/>
          <c:showVal val="0"/>
          <c:showCatName val="0"/>
          <c:showSerName val="0"/>
          <c:showPercent val="0"/>
          <c:showBubbleSize val="0"/>
        </c:dLbls>
        <c:gapWidth val="150"/>
        <c:axId val="46725760"/>
        <c:axId val="46732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179.14</c:v>
                </c:pt>
                <c:pt idx="1">
                  <c:v>179.29</c:v>
                </c:pt>
                <c:pt idx="2">
                  <c:v>178.39</c:v>
                </c:pt>
                <c:pt idx="3">
                  <c:v>173.03</c:v>
                </c:pt>
                <c:pt idx="4">
                  <c:v>171.15</c:v>
                </c:pt>
              </c:numCache>
            </c:numRef>
          </c:val>
          <c:smooth val="0"/>
        </c:ser>
        <c:dLbls>
          <c:showLegendKey val="0"/>
          <c:showVal val="0"/>
          <c:showCatName val="0"/>
          <c:showSerName val="0"/>
          <c:showPercent val="0"/>
          <c:showBubbleSize val="0"/>
        </c:dLbls>
        <c:marker val="1"/>
        <c:smooth val="0"/>
        <c:axId val="46725760"/>
        <c:axId val="46732032"/>
      </c:lineChart>
      <c:dateAx>
        <c:axId val="46725760"/>
        <c:scaling>
          <c:orientation val="minMax"/>
        </c:scaling>
        <c:delete val="1"/>
        <c:axPos val="b"/>
        <c:numFmt formatCode="ge" sourceLinked="1"/>
        <c:majorTickMark val="none"/>
        <c:minorTickMark val="none"/>
        <c:tickLblPos val="none"/>
        <c:crossAx val="46732032"/>
        <c:crosses val="autoZero"/>
        <c:auto val="1"/>
        <c:lblOffset val="100"/>
        <c:baseTimeUnit val="years"/>
      </c:dateAx>
      <c:valAx>
        <c:axId val="4673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725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【113.56】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【262.74】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【276.38】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【89.95】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【59.76】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【163.72】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【47.18】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【13.18】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AH49" zoomScaleNormal="100" workbookViewId="0">
      <selection activeCell="CA38" sqref="CA38"/>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秋田県　湯沢市</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9" t="s">
        <v>1</v>
      </c>
      <c r="C7" s="80"/>
      <c r="D7" s="80"/>
      <c r="E7" s="80"/>
      <c r="F7" s="80"/>
      <c r="G7" s="80"/>
      <c r="H7" s="80"/>
      <c r="I7" s="81"/>
      <c r="J7" s="79" t="s">
        <v>2</v>
      </c>
      <c r="K7" s="80"/>
      <c r="L7" s="80"/>
      <c r="M7" s="80"/>
      <c r="N7" s="80"/>
      <c r="O7" s="80"/>
      <c r="P7" s="80"/>
      <c r="Q7" s="81"/>
      <c r="R7" s="79" t="s">
        <v>3</v>
      </c>
      <c r="S7" s="80"/>
      <c r="T7" s="80"/>
      <c r="U7" s="80"/>
      <c r="V7" s="80"/>
      <c r="W7" s="80"/>
      <c r="X7" s="80"/>
      <c r="Y7" s="81"/>
      <c r="Z7" s="79" t="s">
        <v>4</v>
      </c>
      <c r="AA7" s="80"/>
      <c r="AB7" s="80"/>
      <c r="AC7" s="80"/>
      <c r="AD7" s="80"/>
      <c r="AE7" s="80"/>
      <c r="AF7" s="80"/>
      <c r="AG7" s="81"/>
      <c r="AH7" s="3"/>
      <c r="AI7" s="79" t="s">
        <v>5</v>
      </c>
      <c r="AJ7" s="80"/>
      <c r="AK7" s="80"/>
      <c r="AL7" s="80"/>
      <c r="AM7" s="80"/>
      <c r="AN7" s="80"/>
      <c r="AO7" s="80"/>
      <c r="AP7" s="81"/>
      <c r="AQ7" s="68" t="s">
        <v>6</v>
      </c>
      <c r="AR7" s="68"/>
      <c r="AS7" s="68"/>
      <c r="AT7" s="68"/>
      <c r="AU7" s="68"/>
      <c r="AV7" s="68"/>
      <c r="AW7" s="68"/>
      <c r="AX7" s="68"/>
      <c r="AY7" s="68" t="s">
        <v>7</v>
      </c>
      <c r="AZ7" s="68"/>
      <c r="BA7" s="68"/>
      <c r="BB7" s="68"/>
      <c r="BC7" s="68"/>
      <c r="BD7" s="68"/>
      <c r="BE7" s="68"/>
      <c r="BF7" s="68"/>
      <c r="BG7" s="3"/>
      <c r="BH7" s="3"/>
      <c r="BI7" s="3"/>
      <c r="BJ7" s="3"/>
      <c r="BK7" s="3"/>
      <c r="BL7" s="4" t="s">
        <v>8</v>
      </c>
      <c r="BM7" s="5"/>
      <c r="BN7" s="5"/>
      <c r="BO7" s="5"/>
      <c r="BP7" s="5"/>
      <c r="BQ7" s="5"/>
      <c r="BR7" s="5"/>
      <c r="BS7" s="5"/>
      <c r="BT7" s="5"/>
      <c r="BU7" s="5"/>
      <c r="BV7" s="5"/>
      <c r="BW7" s="5"/>
      <c r="BX7" s="5"/>
      <c r="BY7" s="6"/>
    </row>
    <row r="8" spans="1:78" ht="18.75" customHeight="1">
      <c r="A8" s="2"/>
      <c r="B8" s="71" t="str">
        <f>データ!I6</f>
        <v>法適用</v>
      </c>
      <c r="C8" s="72"/>
      <c r="D8" s="72"/>
      <c r="E8" s="72"/>
      <c r="F8" s="72"/>
      <c r="G8" s="72"/>
      <c r="H8" s="72"/>
      <c r="I8" s="73"/>
      <c r="J8" s="71" t="str">
        <f>データ!J6</f>
        <v>水道事業</v>
      </c>
      <c r="K8" s="72"/>
      <c r="L8" s="72"/>
      <c r="M8" s="72"/>
      <c r="N8" s="72"/>
      <c r="O8" s="72"/>
      <c r="P8" s="72"/>
      <c r="Q8" s="73"/>
      <c r="R8" s="71" t="str">
        <f>データ!K6</f>
        <v>末端給水事業</v>
      </c>
      <c r="S8" s="72"/>
      <c r="T8" s="72"/>
      <c r="U8" s="72"/>
      <c r="V8" s="72"/>
      <c r="W8" s="72"/>
      <c r="X8" s="72"/>
      <c r="Y8" s="73"/>
      <c r="Z8" s="71" t="str">
        <f>データ!L6</f>
        <v>A5</v>
      </c>
      <c r="AA8" s="72"/>
      <c r="AB8" s="72"/>
      <c r="AC8" s="72"/>
      <c r="AD8" s="72"/>
      <c r="AE8" s="72"/>
      <c r="AF8" s="72"/>
      <c r="AG8" s="73"/>
      <c r="AH8" s="3"/>
      <c r="AI8" s="74">
        <f>データ!Q6</f>
        <v>48063</v>
      </c>
      <c r="AJ8" s="75"/>
      <c r="AK8" s="75"/>
      <c r="AL8" s="75"/>
      <c r="AM8" s="75"/>
      <c r="AN8" s="75"/>
      <c r="AO8" s="75"/>
      <c r="AP8" s="76"/>
      <c r="AQ8" s="57">
        <f>データ!R6</f>
        <v>790.91</v>
      </c>
      <c r="AR8" s="57"/>
      <c r="AS8" s="57"/>
      <c r="AT8" s="57"/>
      <c r="AU8" s="57"/>
      <c r="AV8" s="57"/>
      <c r="AW8" s="57"/>
      <c r="AX8" s="57"/>
      <c r="AY8" s="57">
        <f>データ!S6</f>
        <v>60.77</v>
      </c>
      <c r="AZ8" s="57"/>
      <c r="BA8" s="57"/>
      <c r="BB8" s="57"/>
      <c r="BC8" s="57"/>
      <c r="BD8" s="57"/>
      <c r="BE8" s="57"/>
      <c r="BF8" s="57"/>
      <c r="BG8" s="3"/>
      <c r="BH8" s="3"/>
      <c r="BI8" s="3"/>
      <c r="BJ8" s="3"/>
      <c r="BK8" s="3"/>
      <c r="BL8" s="66" t="s">
        <v>9</v>
      </c>
      <c r="BM8" s="67"/>
      <c r="BN8" s="7" t="s">
        <v>10</v>
      </c>
      <c r="BO8" s="8"/>
      <c r="BP8" s="8"/>
      <c r="BQ8" s="8"/>
      <c r="BR8" s="8"/>
      <c r="BS8" s="8"/>
      <c r="BT8" s="8"/>
      <c r="BU8" s="8"/>
      <c r="BV8" s="8"/>
      <c r="BW8" s="8"/>
      <c r="BX8" s="8"/>
      <c r="BY8" s="9"/>
    </row>
    <row r="9" spans="1:78" ht="18.75" customHeight="1">
      <c r="A9" s="2"/>
      <c r="B9" s="68" t="s">
        <v>11</v>
      </c>
      <c r="C9" s="68"/>
      <c r="D9" s="68"/>
      <c r="E9" s="68"/>
      <c r="F9" s="68"/>
      <c r="G9" s="68"/>
      <c r="H9" s="68"/>
      <c r="I9" s="68"/>
      <c r="J9" s="68" t="s">
        <v>12</v>
      </c>
      <c r="K9" s="68"/>
      <c r="L9" s="68"/>
      <c r="M9" s="68"/>
      <c r="N9" s="68"/>
      <c r="O9" s="68"/>
      <c r="P9" s="68"/>
      <c r="Q9" s="68"/>
      <c r="R9" s="68" t="s">
        <v>13</v>
      </c>
      <c r="S9" s="68"/>
      <c r="T9" s="68"/>
      <c r="U9" s="68"/>
      <c r="V9" s="68"/>
      <c r="W9" s="68"/>
      <c r="X9" s="68"/>
      <c r="Y9" s="68"/>
      <c r="Z9" s="68" t="s">
        <v>14</v>
      </c>
      <c r="AA9" s="68"/>
      <c r="AB9" s="68"/>
      <c r="AC9" s="68"/>
      <c r="AD9" s="68"/>
      <c r="AE9" s="68"/>
      <c r="AF9" s="68"/>
      <c r="AG9" s="68"/>
      <c r="AH9" s="3"/>
      <c r="AI9" s="68" t="s">
        <v>15</v>
      </c>
      <c r="AJ9" s="68"/>
      <c r="AK9" s="68"/>
      <c r="AL9" s="68"/>
      <c r="AM9" s="68"/>
      <c r="AN9" s="68"/>
      <c r="AO9" s="68"/>
      <c r="AP9" s="68"/>
      <c r="AQ9" s="68" t="s">
        <v>16</v>
      </c>
      <c r="AR9" s="68"/>
      <c r="AS9" s="68"/>
      <c r="AT9" s="68"/>
      <c r="AU9" s="68"/>
      <c r="AV9" s="68"/>
      <c r="AW9" s="68"/>
      <c r="AX9" s="68"/>
      <c r="AY9" s="68" t="s">
        <v>17</v>
      </c>
      <c r="AZ9" s="68"/>
      <c r="BA9" s="68"/>
      <c r="BB9" s="68"/>
      <c r="BC9" s="68"/>
      <c r="BD9" s="68"/>
      <c r="BE9" s="68"/>
      <c r="BF9" s="68"/>
      <c r="BG9" s="3"/>
      <c r="BH9" s="3"/>
      <c r="BI9" s="3"/>
      <c r="BJ9" s="3"/>
      <c r="BK9" s="3"/>
      <c r="BL9" s="69" t="s">
        <v>18</v>
      </c>
      <c r="BM9" s="70"/>
      <c r="BN9" s="10" t="s">
        <v>19</v>
      </c>
      <c r="BO9" s="11"/>
      <c r="BP9" s="11"/>
      <c r="BQ9" s="11"/>
      <c r="BR9" s="11"/>
      <c r="BS9" s="11"/>
      <c r="BT9" s="11"/>
      <c r="BU9" s="11"/>
      <c r="BV9" s="11"/>
      <c r="BW9" s="11"/>
      <c r="BX9" s="11"/>
      <c r="BY9" s="12"/>
    </row>
    <row r="10" spans="1:78" ht="18.75" customHeight="1">
      <c r="A10" s="2"/>
      <c r="B10" s="57" t="str">
        <f>データ!M6</f>
        <v>-</v>
      </c>
      <c r="C10" s="57"/>
      <c r="D10" s="57"/>
      <c r="E10" s="57"/>
      <c r="F10" s="57"/>
      <c r="G10" s="57"/>
      <c r="H10" s="57"/>
      <c r="I10" s="57"/>
      <c r="J10" s="57">
        <f>データ!N6</f>
        <v>58.84</v>
      </c>
      <c r="K10" s="57"/>
      <c r="L10" s="57"/>
      <c r="M10" s="57"/>
      <c r="N10" s="57"/>
      <c r="O10" s="57"/>
      <c r="P10" s="57"/>
      <c r="Q10" s="57"/>
      <c r="R10" s="57">
        <f>データ!O6</f>
        <v>67.95</v>
      </c>
      <c r="S10" s="57"/>
      <c r="T10" s="57"/>
      <c r="U10" s="57"/>
      <c r="V10" s="57"/>
      <c r="W10" s="57"/>
      <c r="X10" s="57"/>
      <c r="Y10" s="57"/>
      <c r="Z10" s="65">
        <f>データ!P6</f>
        <v>3879</v>
      </c>
      <c r="AA10" s="65"/>
      <c r="AB10" s="65"/>
      <c r="AC10" s="65"/>
      <c r="AD10" s="65"/>
      <c r="AE10" s="65"/>
      <c r="AF10" s="65"/>
      <c r="AG10" s="65"/>
      <c r="AH10" s="2"/>
      <c r="AI10" s="65">
        <f>データ!T6</f>
        <v>32400</v>
      </c>
      <c r="AJ10" s="65"/>
      <c r="AK10" s="65"/>
      <c r="AL10" s="65"/>
      <c r="AM10" s="65"/>
      <c r="AN10" s="65"/>
      <c r="AO10" s="65"/>
      <c r="AP10" s="65"/>
      <c r="AQ10" s="57">
        <f>データ!U6</f>
        <v>63.47</v>
      </c>
      <c r="AR10" s="57"/>
      <c r="AS10" s="57"/>
      <c r="AT10" s="57"/>
      <c r="AU10" s="57"/>
      <c r="AV10" s="57"/>
      <c r="AW10" s="57"/>
      <c r="AX10" s="57"/>
      <c r="AY10" s="57">
        <f>データ!V6</f>
        <v>510.48</v>
      </c>
      <c r="AZ10" s="57"/>
      <c r="BA10" s="57"/>
      <c r="BB10" s="57"/>
      <c r="BC10" s="57"/>
      <c r="BD10" s="57"/>
      <c r="BE10" s="57"/>
      <c r="BF10" s="57"/>
      <c r="BG10" s="2"/>
      <c r="BH10" s="2"/>
      <c r="BI10" s="2"/>
      <c r="BJ10" s="2"/>
      <c r="BK10" s="2"/>
      <c r="BL10" s="58" t="s">
        <v>20</v>
      </c>
      <c r="BM10" s="59"/>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22</v>
      </c>
      <c r="BM11" s="60"/>
      <c r="BN11" s="60"/>
      <c r="BO11" s="60"/>
      <c r="BP11" s="60"/>
      <c r="BQ11" s="60"/>
      <c r="BR11" s="60"/>
      <c r="BS11" s="60"/>
      <c r="BT11" s="60"/>
      <c r="BU11" s="60"/>
      <c r="BV11" s="60"/>
      <c r="BW11" s="60"/>
      <c r="BX11" s="60"/>
      <c r="BY11" s="60"/>
      <c r="BZ11" s="6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c r="A14" s="2"/>
      <c r="B14" s="62" t="s">
        <v>23</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1" t="s">
        <v>24</v>
      </c>
      <c r="BM14" s="42"/>
      <c r="BN14" s="42"/>
      <c r="BO14" s="42"/>
      <c r="BP14" s="42"/>
      <c r="BQ14" s="42"/>
      <c r="BR14" s="42"/>
      <c r="BS14" s="42"/>
      <c r="BT14" s="42"/>
      <c r="BU14" s="42"/>
      <c r="BV14" s="42"/>
      <c r="BW14" s="42"/>
      <c r="BX14" s="42"/>
      <c r="BY14" s="42"/>
      <c r="BZ14" s="43"/>
    </row>
    <row r="15" spans="1:78" ht="13.5" customHeight="1">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106</v>
      </c>
      <c r="BM16" s="48"/>
      <c r="BN16" s="48"/>
      <c r="BO16" s="48"/>
      <c r="BP16" s="48"/>
      <c r="BQ16" s="48"/>
      <c r="BR16" s="48"/>
      <c r="BS16" s="48"/>
      <c r="BT16" s="48"/>
      <c r="BU16" s="48"/>
      <c r="BV16" s="48"/>
      <c r="BW16" s="48"/>
      <c r="BX16" s="48"/>
      <c r="BY16" s="48"/>
      <c r="BZ16" s="4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c r="A34" s="2"/>
      <c r="B34" s="16"/>
      <c r="C34" s="53" t="s">
        <v>25</v>
      </c>
      <c r="D34" s="53"/>
      <c r="E34" s="53"/>
      <c r="F34" s="53"/>
      <c r="G34" s="53"/>
      <c r="H34" s="53"/>
      <c r="I34" s="53"/>
      <c r="J34" s="53"/>
      <c r="K34" s="53"/>
      <c r="L34" s="53"/>
      <c r="M34" s="53"/>
      <c r="N34" s="53"/>
      <c r="O34" s="53"/>
      <c r="P34" s="53"/>
      <c r="Q34" s="19"/>
      <c r="R34" s="53" t="s">
        <v>26</v>
      </c>
      <c r="S34" s="53"/>
      <c r="T34" s="53"/>
      <c r="U34" s="53"/>
      <c r="V34" s="53"/>
      <c r="W34" s="53"/>
      <c r="X34" s="53"/>
      <c r="Y34" s="53"/>
      <c r="Z34" s="53"/>
      <c r="AA34" s="53"/>
      <c r="AB34" s="53"/>
      <c r="AC34" s="53"/>
      <c r="AD34" s="53"/>
      <c r="AE34" s="53"/>
      <c r="AF34" s="19"/>
      <c r="AG34" s="53" t="s">
        <v>27</v>
      </c>
      <c r="AH34" s="53"/>
      <c r="AI34" s="53"/>
      <c r="AJ34" s="53"/>
      <c r="AK34" s="53"/>
      <c r="AL34" s="53"/>
      <c r="AM34" s="53"/>
      <c r="AN34" s="53"/>
      <c r="AO34" s="53"/>
      <c r="AP34" s="53"/>
      <c r="AQ34" s="53"/>
      <c r="AR34" s="53"/>
      <c r="AS34" s="53"/>
      <c r="AT34" s="53"/>
      <c r="AU34" s="19"/>
      <c r="AV34" s="53" t="s">
        <v>28</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7"/>
      <c r="BM44" s="48"/>
      <c r="BN44" s="48"/>
      <c r="BO44" s="48"/>
      <c r="BP44" s="48"/>
      <c r="BQ44" s="48"/>
      <c r="BR44" s="48"/>
      <c r="BS44" s="48"/>
      <c r="BT44" s="48"/>
      <c r="BU44" s="48"/>
      <c r="BV44" s="48"/>
      <c r="BW44" s="48"/>
      <c r="BX44" s="48"/>
      <c r="BY44" s="48"/>
      <c r="BZ44" s="49"/>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29</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104</v>
      </c>
      <c r="BM47" s="48"/>
      <c r="BN47" s="48"/>
      <c r="BO47" s="48"/>
      <c r="BP47" s="48"/>
      <c r="BQ47" s="48"/>
      <c r="BR47" s="48"/>
      <c r="BS47" s="48"/>
      <c r="BT47" s="48"/>
      <c r="BU47" s="48"/>
      <c r="BV47" s="48"/>
      <c r="BW47" s="48"/>
      <c r="BX47" s="48"/>
      <c r="BY47" s="48"/>
      <c r="BZ47" s="4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c r="A56" s="2"/>
      <c r="B56" s="16"/>
      <c r="C56" s="53" t="s">
        <v>30</v>
      </c>
      <c r="D56" s="53"/>
      <c r="E56" s="53"/>
      <c r="F56" s="53"/>
      <c r="G56" s="53"/>
      <c r="H56" s="53"/>
      <c r="I56" s="53"/>
      <c r="J56" s="53"/>
      <c r="K56" s="53"/>
      <c r="L56" s="53"/>
      <c r="M56" s="53"/>
      <c r="N56" s="53"/>
      <c r="O56" s="53"/>
      <c r="P56" s="53"/>
      <c r="Q56" s="19"/>
      <c r="R56" s="53" t="s">
        <v>31</v>
      </c>
      <c r="S56" s="53"/>
      <c r="T56" s="53"/>
      <c r="U56" s="53"/>
      <c r="V56" s="53"/>
      <c r="W56" s="53"/>
      <c r="X56" s="53"/>
      <c r="Y56" s="53"/>
      <c r="Z56" s="53"/>
      <c r="AA56" s="53"/>
      <c r="AB56" s="53"/>
      <c r="AC56" s="53"/>
      <c r="AD56" s="53"/>
      <c r="AE56" s="53"/>
      <c r="AF56" s="19"/>
      <c r="AG56" s="53" t="s">
        <v>32</v>
      </c>
      <c r="AH56" s="53"/>
      <c r="AI56" s="53"/>
      <c r="AJ56" s="53"/>
      <c r="AK56" s="53"/>
      <c r="AL56" s="53"/>
      <c r="AM56" s="53"/>
      <c r="AN56" s="53"/>
      <c r="AO56" s="53"/>
      <c r="AP56" s="53"/>
      <c r="AQ56" s="53"/>
      <c r="AR56" s="53"/>
      <c r="AS56" s="53"/>
      <c r="AT56" s="53"/>
      <c r="AU56" s="19"/>
      <c r="AV56" s="53" t="s">
        <v>33</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c r="A60" s="2"/>
      <c r="B60" s="54" t="s">
        <v>34</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7"/>
      <c r="BM63" s="48"/>
      <c r="BN63" s="48"/>
      <c r="BO63" s="48"/>
      <c r="BP63" s="48"/>
      <c r="BQ63" s="48"/>
      <c r="BR63" s="48"/>
      <c r="BS63" s="48"/>
      <c r="BT63" s="48"/>
      <c r="BU63" s="48"/>
      <c r="BV63" s="48"/>
      <c r="BW63" s="48"/>
      <c r="BX63" s="48"/>
      <c r="BY63" s="48"/>
      <c r="BZ63" s="49"/>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35</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105</v>
      </c>
      <c r="BM66" s="48"/>
      <c r="BN66" s="48"/>
      <c r="BO66" s="48"/>
      <c r="BP66" s="48"/>
      <c r="BQ66" s="48"/>
      <c r="BR66" s="48"/>
      <c r="BS66" s="48"/>
      <c r="BT66" s="48"/>
      <c r="BU66" s="48"/>
      <c r="BV66" s="48"/>
      <c r="BW66" s="48"/>
      <c r="BX66" s="48"/>
      <c r="BY66" s="48"/>
      <c r="BZ66" s="4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c r="A79" s="2"/>
      <c r="B79" s="16"/>
      <c r="C79" s="53" t="s">
        <v>36</v>
      </c>
      <c r="D79" s="53"/>
      <c r="E79" s="53"/>
      <c r="F79" s="53"/>
      <c r="G79" s="53"/>
      <c r="H79" s="53"/>
      <c r="I79" s="53"/>
      <c r="J79" s="53"/>
      <c r="K79" s="53"/>
      <c r="L79" s="53"/>
      <c r="M79" s="53"/>
      <c r="N79" s="53"/>
      <c r="O79" s="53"/>
      <c r="P79" s="53"/>
      <c r="Q79" s="53"/>
      <c r="R79" s="53"/>
      <c r="S79" s="53"/>
      <c r="T79" s="53"/>
      <c r="U79" s="19"/>
      <c r="V79" s="19"/>
      <c r="W79" s="53" t="s">
        <v>37</v>
      </c>
      <c r="X79" s="53"/>
      <c r="Y79" s="53"/>
      <c r="Z79" s="53"/>
      <c r="AA79" s="53"/>
      <c r="AB79" s="53"/>
      <c r="AC79" s="53"/>
      <c r="AD79" s="53"/>
      <c r="AE79" s="53"/>
      <c r="AF79" s="53"/>
      <c r="AG79" s="53"/>
      <c r="AH79" s="53"/>
      <c r="AI79" s="53"/>
      <c r="AJ79" s="53"/>
      <c r="AK79" s="53"/>
      <c r="AL79" s="53"/>
      <c r="AM79" s="53"/>
      <c r="AN79" s="53"/>
      <c r="AO79" s="19"/>
      <c r="AP79" s="19"/>
      <c r="AQ79" s="53" t="s">
        <v>38</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c r="C83" s="2" t="s">
        <v>39</v>
      </c>
    </row>
  </sheetData>
  <sheetProtection password="8649"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topLeftCell="DP1" workbookViewId="0">
      <selection activeCell="DR8" sqref="DR8"/>
    </sheetView>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2015</v>
      </c>
      <c r="C6" s="31">
        <f t="shared" ref="C6:V6" si="3">C7</f>
        <v>52078</v>
      </c>
      <c r="D6" s="31">
        <f t="shared" si="3"/>
        <v>46</v>
      </c>
      <c r="E6" s="31">
        <f t="shared" si="3"/>
        <v>1</v>
      </c>
      <c r="F6" s="31">
        <f t="shared" si="3"/>
        <v>0</v>
      </c>
      <c r="G6" s="31">
        <f t="shared" si="3"/>
        <v>1</v>
      </c>
      <c r="H6" s="31" t="str">
        <f t="shared" si="3"/>
        <v>秋田県　湯沢市</v>
      </c>
      <c r="I6" s="31" t="str">
        <f t="shared" si="3"/>
        <v>法適用</v>
      </c>
      <c r="J6" s="31" t="str">
        <f t="shared" si="3"/>
        <v>水道事業</v>
      </c>
      <c r="K6" s="31" t="str">
        <f t="shared" si="3"/>
        <v>末端給水事業</v>
      </c>
      <c r="L6" s="31" t="str">
        <f t="shared" si="3"/>
        <v>A5</v>
      </c>
      <c r="M6" s="32" t="str">
        <f t="shared" si="3"/>
        <v>-</v>
      </c>
      <c r="N6" s="32">
        <f t="shared" si="3"/>
        <v>58.84</v>
      </c>
      <c r="O6" s="32">
        <f t="shared" si="3"/>
        <v>67.95</v>
      </c>
      <c r="P6" s="32">
        <f t="shared" si="3"/>
        <v>3879</v>
      </c>
      <c r="Q6" s="32">
        <f t="shared" si="3"/>
        <v>48063</v>
      </c>
      <c r="R6" s="32">
        <f t="shared" si="3"/>
        <v>790.91</v>
      </c>
      <c r="S6" s="32">
        <f t="shared" si="3"/>
        <v>60.77</v>
      </c>
      <c r="T6" s="32">
        <f t="shared" si="3"/>
        <v>32400</v>
      </c>
      <c r="U6" s="32">
        <f t="shared" si="3"/>
        <v>63.47</v>
      </c>
      <c r="V6" s="32">
        <f t="shared" si="3"/>
        <v>510.48</v>
      </c>
      <c r="W6" s="33">
        <f>IF(W7="",NA(),W7)</f>
        <v>98.36</v>
      </c>
      <c r="X6" s="33">
        <f t="shared" ref="X6:AF6" si="4">IF(X7="",NA(),X7)</f>
        <v>101.34</v>
      </c>
      <c r="Y6" s="33">
        <f t="shared" si="4"/>
        <v>102.28</v>
      </c>
      <c r="Z6" s="33">
        <f t="shared" si="4"/>
        <v>102.49</v>
      </c>
      <c r="AA6" s="33">
        <f t="shared" si="4"/>
        <v>107.28</v>
      </c>
      <c r="AB6" s="33">
        <f t="shared" si="4"/>
        <v>105.61</v>
      </c>
      <c r="AC6" s="33">
        <f t="shared" si="4"/>
        <v>106.41</v>
      </c>
      <c r="AD6" s="33">
        <f t="shared" si="4"/>
        <v>106.89</v>
      </c>
      <c r="AE6" s="33">
        <f t="shared" si="4"/>
        <v>109.04</v>
      </c>
      <c r="AF6" s="33">
        <f t="shared" si="4"/>
        <v>109.64</v>
      </c>
      <c r="AG6" s="32" t="str">
        <f>IF(AG7="","",IF(AG7="-","【-】","【"&amp;SUBSTITUTE(TEXT(AG7,"#,##0.00"),"-","△")&amp;"】"))</f>
        <v>【113.56】</v>
      </c>
      <c r="AH6" s="32">
        <f>IF(AH7="",NA(),AH7)</f>
        <v>0</v>
      </c>
      <c r="AI6" s="32">
        <f t="shared" ref="AI6:AQ6" si="5">IF(AI7="",NA(),AI7)</f>
        <v>0</v>
      </c>
      <c r="AJ6" s="32">
        <f t="shared" si="5"/>
        <v>0</v>
      </c>
      <c r="AK6" s="32">
        <f t="shared" si="5"/>
        <v>0</v>
      </c>
      <c r="AL6" s="32">
        <f t="shared" si="5"/>
        <v>0</v>
      </c>
      <c r="AM6" s="33">
        <f t="shared" si="5"/>
        <v>6.79</v>
      </c>
      <c r="AN6" s="33">
        <f t="shared" si="5"/>
        <v>6.33</v>
      </c>
      <c r="AO6" s="33">
        <f t="shared" si="5"/>
        <v>7.76</v>
      </c>
      <c r="AP6" s="33">
        <f t="shared" si="5"/>
        <v>3.77</v>
      </c>
      <c r="AQ6" s="33">
        <f t="shared" si="5"/>
        <v>3.62</v>
      </c>
      <c r="AR6" s="32" t="str">
        <f>IF(AR7="","",IF(AR7="-","【-】","【"&amp;SUBSTITUTE(TEXT(AR7,"#,##0.00"),"-","△")&amp;"】"))</f>
        <v>【0.87】</v>
      </c>
      <c r="AS6" s="33">
        <f>IF(AS7="",NA(),AS7)</f>
        <v>1783.58</v>
      </c>
      <c r="AT6" s="33">
        <f t="shared" ref="AT6:BB6" si="6">IF(AT7="",NA(),AT7)</f>
        <v>1636.07</v>
      </c>
      <c r="AU6" s="33">
        <f t="shared" si="6"/>
        <v>1655.98</v>
      </c>
      <c r="AV6" s="33">
        <f t="shared" si="6"/>
        <v>205.19</v>
      </c>
      <c r="AW6" s="33">
        <f t="shared" si="6"/>
        <v>206.31</v>
      </c>
      <c r="AX6" s="33">
        <f t="shared" si="6"/>
        <v>832.37</v>
      </c>
      <c r="AY6" s="33">
        <f t="shared" si="6"/>
        <v>852.01</v>
      </c>
      <c r="AZ6" s="33">
        <f t="shared" si="6"/>
        <v>909.68</v>
      </c>
      <c r="BA6" s="33">
        <f t="shared" si="6"/>
        <v>382.09</v>
      </c>
      <c r="BB6" s="33">
        <f t="shared" si="6"/>
        <v>371.31</v>
      </c>
      <c r="BC6" s="32" t="str">
        <f>IF(BC7="","",IF(BC7="-","【-】","【"&amp;SUBSTITUTE(TEXT(BC7,"#,##0.00"),"-","△")&amp;"】"))</f>
        <v>【262.74】</v>
      </c>
      <c r="BD6" s="33">
        <f>IF(BD7="",NA(),BD7)</f>
        <v>838.69</v>
      </c>
      <c r="BE6" s="33">
        <f t="shared" ref="BE6:BM6" si="7">IF(BE7="",NA(),BE7)</f>
        <v>784.2</v>
      </c>
      <c r="BF6" s="33">
        <f t="shared" si="7"/>
        <v>749.45</v>
      </c>
      <c r="BG6" s="33">
        <f t="shared" si="7"/>
        <v>698.24</v>
      </c>
      <c r="BH6" s="33">
        <f t="shared" si="7"/>
        <v>668.09</v>
      </c>
      <c r="BI6" s="33">
        <f t="shared" si="7"/>
        <v>403.15</v>
      </c>
      <c r="BJ6" s="33">
        <f t="shared" si="7"/>
        <v>391.4</v>
      </c>
      <c r="BK6" s="33">
        <f t="shared" si="7"/>
        <v>382.65</v>
      </c>
      <c r="BL6" s="33">
        <f t="shared" si="7"/>
        <v>385.06</v>
      </c>
      <c r="BM6" s="33">
        <f t="shared" si="7"/>
        <v>373.09</v>
      </c>
      <c r="BN6" s="32" t="str">
        <f>IF(BN7="","",IF(BN7="-","【-】","【"&amp;SUBSTITUTE(TEXT(BN7,"#,##0.00"),"-","△")&amp;"】"))</f>
        <v>【276.38】</v>
      </c>
      <c r="BO6" s="33">
        <f>IF(BO7="",NA(),BO7)</f>
        <v>85.19</v>
      </c>
      <c r="BP6" s="33">
        <f t="shared" ref="BP6:BX6" si="8">IF(BP7="",NA(),BP7)</f>
        <v>88.07</v>
      </c>
      <c r="BQ6" s="33">
        <f t="shared" si="8"/>
        <v>88.85</v>
      </c>
      <c r="BR6" s="33">
        <f t="shared" si="8"/>
        <v>90.77</v>
      </c>
      <c r="BS6" s="33">
        <f t="shared" si="8"/>
        <v>95.43</v>
      </c>
      <c r="BT6" s="33">
        <f t="shared" si="8"/>
        <v>94.86</v>
      </c>
      <c r="BU6" s="33">
        <f t="shared" si="8"/>
        <v>95.91</v>
      </c>
      <c r="BV6" s="33">
        <f t="shared" si="8"/>
        <v>96.1</v>
      </c>
      <c r="BW6" s="33">
        <f t="shared" si="8"/>
        <v>99.07</v>
      </c>
      <c r="BX6" s="33">
        <f t="shared" si="8"/>
        <v>99.99</v>
      </c>
      <c r="BY6" s="32" t="str">
        <f>IF(BY7="","",IF(BY7="-","【-】","【"&amp;SUBSTITUTE(TEXT(BY7,"#,##0.00"),"-","△")&amp;"】"))</f>
        <v>【104.99】</v>
      </c>
      <c r="BZ6" s="33">
        <f>IF(BZ7="",NA(),BZ7)</f>
        <v>213.89</v>
      </c>
      <c r="CA6" s="33">
        <f t="shared" ref="CA6:CI6" si="9">IF(CA7="",NA(),CA7)</f>
        <v>212.95</v>
      </c>
      <c r="CB6" s="33">
        <f t="shared" si="9"/>
        <v>218.48</v>
      </c>
      <c r="CC6" s="33">
        <f t="shared" si="9"/>
        <v>219.72</v>
      </c>
      <c r="CD6" s="33">
        <f t="shared" si="9"/>
        <v>215.35</v>
      </c>
      <c r="CE6" s="33">
        <f t="shared" si="9"/>
        <v>179.14</v>
      </c>
      <c r="CF6" s="33">
        <f t="shared" si="9"/>
        <v>179.29</v>
      </c>
      <c r="CG6" s="33">
        <f t="shared" si="9"/>
        <v>178.39</v>
      </c>
      <c r="CH6" s="33">
        <f t="shared" si="9"/>
        <v>173.03</v>
      </c>
      <c r="CI6" s="33">
        <f t="shared" si="9"/>
        <v>171.15</v>
      </c>
      <c r="CJ6" s="32" t="str">
        <f>IF(CJ7="","",IF(CJ7="-","【-】","【"&amp;SUBSTITUTE(TEXT(CJ7,"#,##0.00"),"-","△")&amp;"】"))</f>
        <v>【163.72】</v>
      </c>
      <c r="CK6" s="33">
        <f>IF(CK7="",NA(),CK7)</f>
        <v>70.41</v>
      </c>
      <c r="CL6" s="33">
        <f t="shared" ref="CL6:CT6" si="10">IF(CL7="",NA(),CL7)</f>
        <v>73.06</v>
      </c>
      <c r="CM6" s="33">
        <f t="shared" si="10"/>
        <v>68.98</v>
      </c>
      <c r="CN6" s="33">
        <f t="shared" si="10"/>
        <v>50.61</v>
      </c>
      <c r="CO6" s="33">
        <f t="shared" si="10"/>
        <v>46.32</v>
      </c>
      <c r="CP6" s="33">
        <f t="shared" si="10"/>
        <v>58.76</v>
      </c>
      <c r="CQ6" s="33">
        <f t="shared" si="10"/>
        <v>59.09</v>
      </c>
      <c r="CR6" s="33">
        <f t="shared" si="10"/>
        <v>59.23</v>
      </c>
      <c r="CS6" s="33">
        <f t="shared" si="10"/>
        <v>58.58</v>
      </c>
      <c r="CT6" s="33">
        <f t="shared" si="10"/>
        <v>58.53</v>
      </c>
      <c r="CU6" s="32" t="str">
        <f>IF(CU7="","",IF(CU7="-","【-】","【"&amp;SUBSTITUTE(TEXT(CU7,"#,##0.00"),"-","△")&amp;"】"))</f>
        <v>【59.76】</v>
      </c>
      <c r="CV6" s="33">
        <f>IF(CV7="",NA(),CV7)</f>
        <v>77.89</v>
      </c>
      <c r="CW6" s="33">
        <f t="shared" ref="CW6:DE6" si="11">IF(CW7="",NA(),CW7)</f>
        <v>75.150000000000006</v>
      </c>
      <c r="CX6" s="33">
        <f t="shared" si="11"/>
        <v>77.02</v>
      </c>
      <c r="CY6" s="33">
        <f t="shared" si="11"/>
        <v>81.33</v>
      </c>
      <c r="CZ6" s="33">
        <f t="shared" si="11"/>
        <v>85.31</v>
      </c>
      <c r="DA6" s="33">
        <f t="shared" si="11"/>
        <v>84.87</v>
      </c>
      <c r="DB6" s="33">
        <f t="shared" si="11"/>
        <v>85.4</v>
      </c>
      <c r="DC6" s="33">
        <f t="shared" si="11"/>
        <v>85.53</v>
      </c>
      <c r="DD6" s="33">
        <f t="shared" si="11"/>
        <v>85.23</v>
      </c>
      <c r="DE6" s="33">
        <f t="shared" si="11"/>
        <v>85.26</v>
      </c>
      <c r="DF6" s="32" t="str">
        <f>IF(DF7="","",IF(DF7="-","【-】","【"&amp;SUBSTITUTE(TEXT(DF7,"#,##0.00"),"-","△")&amp;"】"))</f>
        <v>【89.95】</v>
      </c>
      <c r="DG6" s="33">
        <f>IF(DG7="",NA(),DG7)</f>
        <v>29.25</v>
      </c>
      <c r="DH6" s="33">
        <f t="shared" ref="DH6:DP6" si="12">IF(DH7="",NA(),DH7)</f>
        <v>30.95</v>
      </c>
      <c r="DI6" s="33">
        <f t="shared" si="12"/>
        <v>32.22</v>
      </c>
      <c r="DJ6" s="33">
        <f t="shared" si="12"/>
        <v>36.71</v>
      </c>
      <c r="DK6" s="33">
        <f t="shared" si="12"/>
        <v>38.700000000000003</v>
      </c>
      <c r="DL6" s="33">
        <f t="shared" si="12"/>
        <v>35.53</v>
      </c>
      <c r="DM6" s="33">
        <f t="shared" si="12"/>
        <v>36.36</v>
      </c>
      <c r="DN6" s="33">
        <f t="shared" si="12"/>
        <v>37.340000000000003</v>
      </c>
      <c r="DO6" s="33">
        <f t="shared" si="12"/>
        <v>44.31</v>
      </c>
      <c r="DP6" s="33">
        <f t="shared" si="12"/>
        <v>45.75</v>
      </c>
      <c r="DQ6" s="32" t="str">
        <f>IF(DQ7="","",IF(DQ7="-","【-】","【"&amp;SUBSTITUTE(TEXT(DQ7,"#,##0.00"),"-","△")&amp;"】"))</f>
        <v>【47.18】</v>
      </c>
      <c r="DR6" s="32">
        <f>IF(DR7="",NA(),DR7)</f>
        <v>2.73</v>
      </c>
      <c r="DS6" s="32">
        <f t="shared" ref="DS6:EA6" si="13">IF(DS7="",NA(),DS7)</f>
        <v>2.93</v>
      </c>
      <c r="DT6" s="32">
        <f t="shared" si="13"/>
        <v>3.01</v>
      </c>
      <c r="DU6" s="32">
        <f t="shared" si="13"/>
        <v>2.75</v>
      </c>
      <c r="DV6" s="33">
        <f t="shared" si="13"/>
        <v>5.0199999999999996</v>
      </c>
      <c r="DW6" s="33">
        <f t="shared" si="13"/>
        <v>6.47</v>
      </c>
      <c r="DX6" s="33">
        <f t="shared" si="13"/>
        <v>7.8</v>
      </c>
      <c r="DY6" s="33">
        <f t="shared" si="13"/>
        <v>8.39</v>
      </c>
      <c r="DZ6" s="33">
        <f t="shared" si="13"/>
        <v>10.09</v>
      </c>
      <c r="EA6" s="33">
        <f t="shared" si="13"/>
        <v>10.54</v>
      </c>
      <c r="EB6" s="32" t="str">
        <f>IF(EB7="","",IF(EB7="-","【-】","【"&amp;SUBSTITUTE(TEXT(EB7,"#,##0.00"),"-","△")&amp;"】"))</f>
        <v>【13.18】</v>
      </c>
      <c r="EC6" s="33">
        <f>IF(EC7="",NA(),EC7)</f>
        <v>0.55000000000000004</v>
      </c>
      <c r="ED6" s="33">
        <f t="shared" ref="ED6:EL6" si="14">IF(ED7="",NA(),ED7)</f>
        <v>1.0900000000000001</v>
      </c>
      <c r="EE6" s="33">
        <f t="shared" si="14"/>
        <v>1.27</v>
      </c>
      <c r="EF6" s="33">
        <f t="shared" si="14"/>
        <v>0.94</v>
      </c>
      <c r="EG6" s="33">
        <f t="shared" si="14"/>
        <v>0.61</v>
      </c>
      <c r="EH6" s="33">
        <f t="shared" si="14"/>
        <v>0.7</v>
      </c>
      <c r="EI6" s="33">
        <f t="shared" si="14"/>
        <v>0.81</v>
      </c>
      <c r="EJ6" s="33">
        <f t="shared" si="14"/>
        <v>0.59</v>
      </c>
      <c r="EK6" s="33">
        <f t="shared" si="14"/>
        <v>0.6</v>
      </c>
      <c r="EL6" s="33">
        <f t="shared" si="14"/>
        <v>0.56000000000000005</v>
      </c>
      <c r="EM6" s="32" t="str">
        <f>IF(EM7="","",IF(EM7="-","【-】","【"&amp;SUBSTITUTE(TEXT(EM7,"#,##0.00"),"-","△")&amp;"】"))</f>
        <v>【0.85】</v>
      </c>
    </row>
    <row r="7" spans="1:143" s="34" customFormat="1">
      <c r="A7" s="26"/>
      <c r="B7" s="35">
        <v>2015</v>
      </c>
      <c r="C7" s="35">
        <v>52078</v>
      </c>
      <c r="D7" s="35">
        <v>46</v>
      </c>
      <c r="E7" s="35">
        <v>1</v>
      </c>
      <c r="F7" s="35">
        <v>0</v>
      </c>
      <c r="G7" s="35">
        <v>1</v>
      </c>
      <c r="H7" s="35" t="s">
        <v>93</v>
      </c>
      <c r="I7" s="35" t="s">
        <v>94</v>
      </c>
      <c r="J7" s="35" t="s">
        <v>95</v>
      </c>
      <c r="K7" s="35" t="s">
        <v>96</v>
      </c>
      <c r="L7" s="35" t="s">
        <v>97</v>
      </c>
      <c r="M7" s="36" t="s">
        <v>98</v>
      </c>
      <c r="N7" s="36">
        <v>58.84</v>
      </c>
      <c r="O7" s="36">
        <v>67.95</v>
      </c>
      <c r="P7" s="36">
        <v>3879</v>
      </c>
      <c r="Q7" s="36">
        <v>48063</v>
      </c>
      <c r="R7" s="36">
        <v>790.91</v>
      </c>
      <c r="S7" s="36">
        <v>60.77</v>
      </c>
      <c r="T7" s="36">
        <v>32400</v>
      </c>
      <c r="U7" s="36">
        <v>63.47</v>
      </c>
      <c r="V7" s="36">
        <v>510.48</v>
      </c>
      <c r="W7" s="36">
        <v>98.36</v>
      </c>
      <c r="X7" s="36">
        <v>101.34</v>
      </c>
      <c r="Y7" s="36">
        <v>102.28</v>
      </c>
      <c r="Z7" s="36">
        <v>102.49</v>
      </c>
      <c r="AA7" s="36">
        <v>107.28</v>
      </c>
      <c r="AB7" s="36">
        <v>105.61</v>
      </c>
      <c r="AC7" s="36">
        <v>106.41</v>
      </c>
      <c r="AD7" s="36">
        <v>106.89</v>
      </c>
      <c r="AE7" s="36">
        <v>109.04</v>
      </c>
      <c r="AF7" s="36">
        <v>109.64</v>
      </c>
      <c r="AG7" s="36">
        <v>113.56</v>
      </c>
      <c r="AH7" s="36">
        <v>0</v>
      </c>
      <c r="AI7" s="36">
        <v>0</v>
      </c>
      <c r="AJ7" s="36">
        <v>0</v>
      </c>
      <c r="AK7" s="36">
        <v>0</v>
      </c>
      <c r="AL7" s="36">
        <v>0</v>
      </c>
      <c r="AM7" s="36">
        <v>6.79</v>
      </c>
      <c r="AN7" s="36">
        <v>6.33</v>
      </c>
      <c r="AO7" s="36">
        <v>7.76</v>
      </c>
      <c r="AP7" s="36">
        <v>3.77</v>
      </c>
      <c r="AQ7" s="36">
        <v>3.62</v>
      </c>
      <c r="AR7" s="36">
        <v>0.87</v>
      </c>
      <c r="AS7" s="36">
        <v>1783.58</v>
      </c>
      <c r="AT7" s="36">
        <v>1636.07</v>
      </c>
      <c r="AU7" s="36">
        <v>1655.98</v>
      </c>
      <c r="AV7" s="36">
        <v>205.19</v>
      </c>
      <c r="AW7" s="36">
        <v>206.31</v>
      </c>
      <c r="AX7" s="36">
        <v>832.37</v>
      </c>
      <c r="AY7" s="36">
        <v>852.01</v>
      </c>
      <c r="AZ7" s="36">
        <v>909.68</v>
      </c>
      <c r="BA7" s="36">
        <v>382.09</v>
      </c>
      <c r="BB7" s="36">
        <v>371.31</v>
      </c>
      <c r="BC7" s="36">
        <v>262.74</v>
      </c>
      <c r="BD7" s="36">
        <v>838.69</v>
      </c>
      <c r="BE7" s="36">
        <v>784.2</v>
      </c>
      <c r="BF7" s="36">
        <v>749.45</v>
      </c>
      <c r="BG7" s="36">
        <v>698.24</v>
      </c>
      <c r="BH7" s="36">
        <v>668.09</v>
      </c>
      <c r="BI7" s="36">
        <v>403.15</v>
      </c>
      <c r="BJ7" s="36">
        <v>391.4</v>
      </c>
      <c r="BK7" s="36">
        <v>382.65</v>
      </c>
      <c r="BL7" s="36">
        <v>385.06</v>
      </c>
      <c r="BM7" s="36">
        <v>373.09</v>
      </c>
      <c r="BN7" s="36">
        <v>276.38</v>
      </c>
      <c r="BO7" s="36">
        <v>85.19</v>
      </c>
      <c r="BP7" s="36">
        <v>88.07</v>
      </c>
      <c r="BQ7" s="36">
        <v>88.85</v>
      </c>
      <c r="BR7" s="36">
        <v>90.77</v>
      </c>
      <c r="BS7" s="36">
        <v>95.43</v>
      </c>
      <c r="BT7" s="36">
        <v>94.86</v>
      </c>
      <c r="BU7" s="36">
        <v>95.91</v>
      </c>
      <c r="BV7" s="36">
        <v>96.1</v>
      </c>
      <c r="BW7" s="36">
        <v>99.07</v>
      </c>
      <c r="BX7" s="36">
        <v>99.99</v>
      </c>
      <c r="BY7" s="36">
        <v>104.99</v>
      </c>
      <c r="BZ7" s="36">
        <v>213.89</v>
      </c>
      <c r="CA7" s="36">
        <v>212.95</v>
      </c>
      <c r="CB7" s="36">
        <v>218.48</v>
      </c>
      <c r="CC7" s="36">
        <v>219.72</v>
      </c>
      <c r="CD7" s="36">
        <v>215.35</v>
      </c>
      <c r="CE7" s="36">
        <v>179.14</v>
      </c>
      <c r="CF7" s="36">
        <v>179.29</v>
      </c>
      <c r="CG7" s="36">
        <v>178.39</v>
      </c>
      <c r="CH7" s="36">
        <v>173.03</v>
      </c>
      <c r="CI7" s="36">
        <v>171.15</v>
      </c>
      <c r="CJ7" s="36">
        <v>163.72</v>
      </c>
      <c r="CK7" s="36">
        <v>70.41</v>
      </c>
      <c r="CL7" s="36">
        <v>73.06</v>
      </c>
      <c r="CM7" s="36">
        <v>68.98</v>
      </c>
      <c r="CN7" s="36">
        <v>50.61</v>
      </c>
      <c r="CO7" s="36">
        <v>46.32</v>
      </c>
      <c r="CP7" s="36">
        <v>58.76</v>
      </c>
      <c r="CQ7" s="36">
        <v>59.09</v>
      </c>
      <c r="CR7" s="36">
        <v>59.23</v>
      </c>
      <c r="CS7" s="36">
        <v>58.58</v>
      </c>
      <c r="CT7" s="36">
        <v>58.53</v>
      </c>
      <c r="CU7" s="36">
        <v>59.76</v>
      </c>
      <c r="CV7" s="36">
        <v>77.89</v>
      </c>
      <c r="CW7" s="36">
        <v>75.150000000000006</v>
      </c>
      <c r="CX7" s="36">
        <v>77.02</v>
      </c>
      <c r="CY7" s="36">
        <v>81.33</v>
      </c>
      <c r="CZ7" s="36">
        <v>85.31</v>
      </c>
      <c r="DA7" s="36">
        <v>84.87</v>
      </c>
      <c r="DB7" s="36">
        <v>85.4</v>
      </c>
      <c r="DC7" s="36">
        <v>85.53</v>
      </c>
      <c r="DD7" s="36">
        <v>85.23</v>
      </c>
      <c r="DE7" s="36">
        <v>85.26</v>
      </c>
      <c r="DF7" s="36">
        <v>89.95</v>
      </c>
      <c r="DG7" s="36">
        <v>29.25</v>
      </c>
      <c r="DH7" s="36">
        <v>30.95</v>
      </c>
      <c r="DI7" s="36">
        <v>32.22</v>
      </c>
      <c r="DJ7" s="36">
        <v>36.71</v>
      </c>
      <c r="DK7" s="36">
        <v>38.700000000000003</v>
      </c>
      <c r="DL7" s="36">
        <v>35.53</v>
      </c>
      <c r="DM7" s="36">
        <v>36.36</v>
      </c>
      <c r="DN7" s="36">
        <v>37.340000000000003</v>
      </c>
      <c r="DO7" s="36">
        <v>44.31</v>
      </c>
      <c r="DP7" s="36">
        <v>45.75</v>
      </c>
      <c r="DQ7" s="36">
        <v>47.18</v>
      </c>
      <c r="DR7" s="36">
        <v>2.73</v>
      </c>
      <c r="DS7" s="36">
        <v>2.93</v>
      </c>
      <c r="DT7" s="36">
        <v>3.01</v>
      </c>
      <c r="DU7" s="36">
        <v>2.75</v>
      </c>
      <c r="DV7" s="36">
        <v>5.0199999999999996</v>
      </c>
      <c r="DW7" s="36">
        <v>6.47</v>
      </c>
      <c r="DX7" s="36">
        <v>7.8</v>
      </c>
      <c r="DY7" s="36">
        <v>8.39</v>
      </c>
      <c r="DZ7" s="36">
        <v>10.09</v>
      </c>
      <c r="EA7" s="36">
        <v>10.54</v>
      </c>
      <c r="EB7" s="36">
        <v>13.18</v>
      </c>
      <c r="EC7" s="36">
        <v>0.55000000000000004</v>
      </c>
      <c r="ED7" s="36">
        <v>1.0900000000000001</v>
      </c>
      <c r="EE7" s="36">
        <v>1.27</v>
      </c>
      <c r="EF7" s="36">
        <v>0.94</v>
      </c>
      <c r="EG7" s="36">
        <v>0.61</v>
      </c>
      <c r="EH7" s="36">
        <v>0.7</v>
      </c>
      <c r="EI7" s="36">
        <v>0.81</v>
      </c>
      <c r="EJ7" s="36">
        <v>0.59</v>
      </c>
      <c r="EK7" s="36">
        <v>0.6</v>
      </c>
      <c r="EL7" s="36">
        <v>0.56000000000000005</v>
      </c>
      <c r="EM7" s="36">
        <v>0.85</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40544</v>
      </c>
      <c r="C10" s="40">
        <f>DATEVALUE($B$6-3&amp;"年1月1日")</f>
        <v>40909</v>
      </c>
      <c r="D10" s="40">
        <f>DATEVALUE($B$6-2&amp;"年1月1日")</f>
        <v>41275</v>
      </c>
      <c r="E10" s="40">
        <f>DATEVALUE($B$6-1&amp;"年1月1日")</f>
        <v>41640</v>
      </c>
      <c r="F10" s="40">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cp:lastModifiedBy>
  <dcterms:created xsi:type="dcterms:W3CDTF">2016-12-02T01:56:46Z</dcterms:created>
  <dcterms:modified xsi:type="dcterms:W3CDTF">2017-02-06T02:34:01Z</dcterms:modified>
</cp:coreProperties>
</file>